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winlab\WIRELESS COURSE\COURSE 2022\Reading Resources plus\CTIA and other referenced files\"/>
    </mc:Choice>
  </mc:AlternateContent>
  <xr:revisionPtr revIDLastSave="0" documentId="13_ncr:1_{487D8692-3676-4876-B6DB-3E3D569DA2ED}" xr6:coauthVersionLast="47" xr6:coauthVersionMax="47" xr10:uidLastSave="{00000000-0000-0000-0000-000000000000}"/>
  <bookViews>
    <workbookView xWindow="1560" yWindow="390" windowWidth="25065" windowHeight="1435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0" i="1" l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R8" i="1" l="1"/>
  <c r="S8" i="1"/>
  <c r="T8" i="1"/>
  <c r="U8" i="1"/>
  <c r="V8" i="1"/>
  <c r="W8" i="1"/>
  <c r="X8" i="1"/>
  <c r="Y8" i="1"/>
  <c r="Q8" i="1"/>
  <c r="Z22" i="1" l="1"/>
  <c r="Z23" i="1" s="1"/>
  <c r="AA22" i="1"/>
  <c r="AA23" i="1" s="1"/>
  <c r="Y22" i="1"/>
  <c r="Y23" i="1" s="1"/>
  <c r="D19" i="1" l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C19" i="1"/>
  <c r="B19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H17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I16" i="1"/>
  <c r="H16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H15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B14" i="1"/>
  <c r="C12" i="1" l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B12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B18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B13" i="1"/>
  <c r="C1" i="1" l="1"/>
  <c r="D1" i="1" l="1"/>
  <c r="E1" i="1" l="1"/>
  <c r="F1" i="1" l="1"/>
  <c r="G1" i="1" l="1"/>
  <c r="H1" i="1" l="1"/>
  <c r="I1" i="1" l="1"/>
  <c r="J1" i="1" l="1"/>
  <c r="K1" i="1" l="1"/>
  <c r="L1" i="1" l="1"/>
  <c r="M1" i="1" l="1"/>
  <c r="N1" i="1" l="1"/>
  <c r="O1" i="1" l="1"/>
  <c r="P1" i="1" l="1"/>
  <c r="Q1" i="1" l="1"/>
  <c r="R1" i="1" l="1"/>
  <c r="S1" i="1" l="1"/>
  <c r="T1" i="1" l="1"/>
  <c r="U1" i="1" l="1"/>
  <c r="V1" i="1" l="1"/>
  <c r="W1" i="1" l="1"/>
  <c r="X1" i="1" l="1"/>
  <c r="Y1" i="1" l="1"/>
  <c r="Z1" i="1" l="1"/>
  <c r="AA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Richard</author>
    <author>frenkiel@winlab.rutgers.edu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Richard:</t>
        </r>
        <r>
          <rPr>
            <sz val="9"/>
            <color indexed="81"/>
            <rFont val="Tahoma"/>
            <family val="2"/>
          </rPr>
          <t xml:space="preserve">
Data is combined from multiple sources that are not always consistent.  Some is mid-year and some is year-end, but it is felt that the conclusions reached are useful, with small inaccuracies caused by these discrepancies</t>
        </r>
      </text>
    </comment>
    <comment ref="AC3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frenkiel@winlab.rutgers.edu:</t>
        </r>
        <r>
          <rPr>
            <sz val="9"/>
            <color indexed="81"/>
            <rFont val="Tahoma"/>
            <family val="2"/>
          </rPr>
          <t xml:space="preserve">
estimated based on verizon from 2009 on (CTIA is doing something strange that shows far more "contracts" than the population</t>
        </r>
      </text>
    </comment>
    <comment ref="AB6" authorId="1" shapeId="0" xr:uid="{00000000-0006-0000-0000-000005000000}">
      <text>
        <r>
          <rPr>
            <b/>
            <sz val="9"/>
            <color indexed="81"/>
            <rFont val="Tahoma"/>
            <family val="2"/>
          </rPr>
          <t>frenkiel@winlab.rutgers.edu:</t>
        </r>
        <r>
          <rPr>
            <sz val="9"/>
            <color indexed="81"/>
            <rFont val="Tahoma"/>
            <family val="2"/>
          </rPr>
          <t xml:space="preserve">
2017 and 2018 are estimted from 10Ks for AT&amp;T and VZ</t>
        </r>
      </text>
    </comment>
  </commentList>
</comments>
</file>

<file path=xl/sharedStrings.xml><?xml version="1.0" encoding="utf-8"?>
<sst xmlns="http://schemas.openxmlformats.org/spreadsheetml/2006/main" count="40" uniqueCount="34">
  <si>
    <t>inv ($B)</t>
  </si>
  <si>
    <t>cust (M)</t>
  </si>
  <si>
    <t>cells</t>
  </si>
  <si>
    <t>tot rev ($B)</t>
  </si>
  <si>
    <t>data rev ($B)</t>
  </si>
  <si>
    <t>voice rev ($B)</t>
  </si>
  <si>
    <t>cust/cell</t>
  </si>
  <si>
    <t>cents/min</t>
  </si>
  <si>
    <t>voice rev/cust ($)</t>
  </si>
  <si>
    <t>inv/cust ($)</t>
  </si>
  <si>
    <t>voice rev/cell ($K/yr)</t>
  </si>
  <si>
    <t>voice min/cell/yr (M)</t>
  </si>
  <si>
    <t>minutes (B)</t>
  </si>
  <si>
    <t>$/cell (M)</t>
  </si>
  <si>
    <t xml:space="preserve">min/cust/yr </t>
  </si>
  <si>
    <t>Tot voice + data MB/yr (B)</t>
  </si>
  <si>
    <t>MB/year/cell (voice + data)</t>
  </si>
  <si>
    <t>YEAR</t>
  </si>
  <si>
    <t>total cum inv ($B)</t>
  </si>
  <si>
    <t>number of cust (M)</t>
  </si>
  <si>
    <t>total annual minutes (B)</t>
  </si>
  <si>
    <t>tot number of cells</t>
  </si>
  <si>
    <t>tot revenue ($B)</t>
  </si>
  <si>
    <t>not available &gt;&gt;&gt;&gt;&gt;&gt;&gt;&gt;&gt;&gt;&gt;&gt;&gt;&gt;&gt;&gt;&gt;&gt;&gt;&gt;&gt;&gt;&gt;&gt;&gt;&gt;&gt;&gt;&gt;&gt;</t>
  </si>
  <si>
    <t>data revenue  ($B)</t>
  </si>
  <si>
    <t>voice revenue ($B)</t>
  </si>
  <si>
    <t>text msgs (B)</t>
  </si>
  <si>
    <t>data (MB/yr) (B)</t>
  </si>
  <si>
    <t>Investment/cell ($M)</t>
  </si>
  <si>
    <t>cents/min (voice)</t>
  </si>
  <si>
    <t>Total cum inv/cust ($)</t>
  </si>
  <si>
    <t>cents/MB (total voice and data) (cents)</t>
  </si>
  <si>
    <t>total rev /cust/month</t>
  </si>
  <si>
    <t>total rev / cust/month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</si>
</sst>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7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0" fillId="0" borderId="0" xfId="0" applyNumberFormat="1"/>
    <xf numFmtId="164" fontId="0" fillId="0" borderId="0" xfId="0" applyNumberFormat="1"/>
    <xf numFmtId="0" fontId="2" fillId="0" borderId="0" xfId="0" applyFont="1"/>
    <xf numFmtId="165" fontId="0" fillId="0" borderId="0" xfId="0" applyNumberFormat="1"/>
    <xf numFmtId="0" fontId="3" fillId="0" borderId="0" xfId="0" applyFont="1"/>
    <xf numFmtId="2" fontId="0" fillId="0" borderId="0" xfId="0" applyNumberFormat="1"/>
    <xf numFmtId="0" fontId="4" fillId="0" borderId="0" xfId="0" applyFont="1"/>
    <xf numFmtId="1" fontId="4" fillId="0" borderId="0" xfId="0" applyNumberFormat="1" applyFon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average investment per cell  1985-2010</a:t>
            </a:r>
          </a:p>
        </c:rich>
      </c:tx>
      <c:layout>
        <c:manualLayout>
          <c:xMode val="edge"/>
          <c:yMode val="edge"/>
          <c:x val="0.2045455351878232"/>
          <c:y val="3.27455910116498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396116892721513"/>
          <c:y val="0.19395489850010147"/>
          <c:w val="0.81331233299539385"/>
          <c:h val="0.67506380257178178"/>
        </c:manualLayout>
      </c:layout>
      <c:lineChart>
        <c:grouping val="standard"/>
        <c:varyColors val="0"/>
        <c:ser>
          <c:idx val="0"/>
          <c:order val="0"/>
          <c:spPr>
            <a:ln w="3175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Sheet1!$B$1:$AB$1</c:f>
              <c:numCache>
                <c:formatCode>General</c:formatCode>
                <c:ptCount val="27"/>
                <c:pt idx="0">
                  <c:v>1985</c:v>
                </c:pt>
                <c:pt idx="1">
                  <c:v>1986</c:v>
                </c:pt>
                <c:pt idx="2">
                  <c:v>1987</c:v>
                </c:pt>
                <c:pt idx="3">
                  <c:v>1988</c:v>
                </c:pt>
                <c:pt idx="4">
                  <c:v>1989</c:v>
                </c:pt>
                <c:pt idx="5">
                  <c:v>1990</c:v>
                </c:pt>
                <c:pt idx="6">
                  <c:v>1991</c:v>
                </c:pt>
                <c:pt idx="7">
                  <c:v>1992</c:v>
                </c:pt>
                <c:pt idx="8">
                  <c:v>1993</c:v>
                </c:pt>
                <c:pt idx="9">
                  <c:v>1994</c:v>
                </c:pt>
                <c:pt idx="10">
                  <c:v>1995</c:v>
                </c:pt>
                <c:pt idx="11">
                  <c:v>1996</c:v>
                </c:pt>
                <c:pt idx="12">
                  <c:v>1997</c:v>
                </c:pt>
                <c:pt idx="13">
                  <c:v>1998</c:v>
                </c:pt>
                <c:pt idx="14">
                  <c:v>1999</c:v>
                </c:pt>
                <c:pt idx="15">
                  <c:v>2000</c:v>
                </c:pt>
                <c:pt idx="16">
                  <c:v>2001</c:v>
                </c:pt>
                <c:pt idx="17">
                  <c:v>2002</c:v>
                </c:pt>
                <c:pt idx="18">
                  <c:v>2003</c:v>
                </c:pt>
                <c:pt idx="19">
                  <c:v>2004</c:v>
                </c:pt>
                <c:pt idx="20">
                  <c:v>2005</c:v>
                </c:pt>
                <c:pt idx="21">
                  <c:v>2006</c:v>
                </c:pt>
                <c:pt idx="22">
                  <c:v>2007</c:v>
                </c:pt>
                <c:pt idx="23">
                  <c:v>2008</c:v>
                </c:pt>
                <c:pt idx="24">
                  <c:v>2009</c:v>
                </c:pt>
                <c:pt idx="25">
                  <c:v>2010</c:v>
                </c:pt>
              </c:numCache>
            </c:numRef>
          </c:cat>
          <c:val>
            <c:numRef>
              <c:f>Sheet1!$B$12:$AB$12</c:f>
              <c:numCache>
                <c:formatCode>0.000</c:formatCode>
                <c:ptCount val="27"/>
                <c:pt idx="0">
                  <c:v>0.98576122672508226</c:v>
                </c:pt>
                <c:pt idx="1">
                  <c:v>0.90264345583494521</c:v>
                </c:pt>
                <c:pt idx="2">
                  <c:v>0.95444685466377455</c:v>
                </c:pt>
                <c:pt idx="3">
                  <c:v>1.0283577438454345</c:v>
                </c:pt>
                <c:pt idx="4">
                  <c:v>1.0793955384984408</c:v>
                </c:pt>
                <c:pt idx="5">
                  <c:v>1.1217948717948718</c:v>
                </c:pt>
                <c:pt idx="6">
                  <c:v>1.1087039632980755</c:v>
                </c:pt>
                <c:pt idx="7">
                  <c:v>1.0963422916464538</c:v>
                </c:pt>
                <c:pt idx="8">
                  <c:v>1.0917030567685588</c:v>
                </c:pt>
                <c:pt idx="9">
                  <c:v>1.0546874999999998</c:v>
                </c:pt>
                <c:pt idx="10">
                  <c:v>1.0634073158893351</c:v>
                </c:pt>
                <c:pt idx="11">
                  <c:v>1.0850391080046597</c:v>
                </c:pt>
                <c:pt idx="12">
                  <c:v>0.89341085271317833</c:v>
                </c:pt>
                <c:pt idx="13">
                  <c:v>0.91823880279873116</c:v>
                </c:pt>
                <c:pt idx="14">
                  <c:v>0.77755240027045303</c:v>
                </c:pt>
                <c:pt idx="15">
                  <c:v>0.85915925130408088</c:v>
                </c:pt>
                <c:pt idx="16">
                  <c:v>0.82327113062568602</c:v>
                </c:pt>
                <c:pt idx="17">
                  <c:v>0.91073504715153086</c:v>
                </c:pt>
                <c:pt idx="18">
                  <c:v>0.89516891021314715</c:v>
                </c:pt>
                <c:pt idx="19">
                  <c:v>1.1028595817328213</c:v>
                </c:pt>
                <c:pt idx="20">
                  <c:v>1.0833528409431159</c:v>
                </c:pt>
                <c:pt idx="21">
                  <c:v>1.1425620996559533</c:v>
                </c:pt>
                <c:pt idx="22">
                  <c:v>1.1467470546041003</c:v>
                </c:pt>
                <c:pt idx="23">
                  <c:v>1.0936273902449098</c:v>
                </c:pt>
                <c:pt idx="24">
                  <c:v>1.1538726166722655</c:v>
                </c:pt>
                <c:pt idx="25">
                  <c:v>1.2248800802889135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A4-49CA-A558-A2AD11FE98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5309056"/>
        <c:axId val="136950272"/>
      </c:lineChart>
      <c:catAx>
        <c:axId val="1553090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6950272"/>
        <c:crosses val="autoZero"/>
        <c:auto val="1"/>
        <c:lblAlgn val="ctr"/>
        <c:lblOffset val="100"/>
        <c:tickLblSkip val="2"/>
        <c:noMultiLvlLbl val="1"/>
      </c:catAx>
      <c:valAx>
        <c:axId val="136950272"/>
        <c:scaling>
          <c:orientation val="minMax"/>
          <c:max val="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4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40" baseline="0"/>
                  <a:t>investment per cell  ($M)</a:t>
                </a:r>
              </a:p>
            </c:rich>
          </c:tx>
          <c:layout>
            <c:manualLayout>
              <c:xMode val="edge"/>
              <c:yMode val="edge"/>
              <c:x val="8.4302583449434639E-3"/>
              <c:y val="0.24886420776350324"/>
            </c:manualLayout>
          </c:layout>
          <c:overlay val="0"/>
          <c:spPr>
            <a:noFill/>
            <a:ln w="25400">
              <a:noFill/>
            </a:ln>
          </c:spPr>
        </c:title>
        <c:numFmt formatCode="0.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5309056"/>
        <c:crosses val="autoZero"/>
        <c:crossBetween val="between"/>
        <c:majorUnit val="0.5"/>
        <c:minorUnit val="0.1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Users per cell (1985-2010)</a:t>
            </a:r>
          </a:p>
        </c:rich>
      </c:tx>
      <c:layout>
        <c:manualLayout>
          <c:xMode val="edge"/>
          <c:yMode val="edge"/>
          <c:x val="0.31152297554404862"/>
          <c:y val="3.73019363828594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925669437400142"/>
          <c:y val="0.16661739666394246"/>
          <c:w val="0.81980584463607564"/>
          <c:h val="0.67506380257178178"/>
        </c:manualLayout>
      </c:layout>
      <c:lineChart>
        <c:grouping val="standard"/>
        <c:varyColors val="0"/>
        <c:ser>
          <c:idx val="0"/>
          <c:order val="0"/>
          <c:spPr>
            <a:ln w="3175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Sheet1!$B$1:$AB$1</c:f>
              <c:numCache>
                <c:formatCode>General</c:formatCode>
                <c:ptCount val="27"/>
                <c:pt idx="0">
                  <c:v>1985</c:v>
                </c:pt>
                <c:pt idx="1">
                  <c:v>1986</c:v>
                </c:pt>
                <c:pt idx="2">
                  <c:v>1987</c:v>
                </c:pt>
                <c:pt idx="3">
                  <c:v>1988</c:v>
                </c:pt>
                <c:pt idx="4">
                  <c:v>1989</c:v>
                </c:pt>
                <c:pt idx="5">
                  <c:v>1990</c:v>
                </c:pt>
                <c:pt idx="6">
                  <c:v>1991</c:v>
                </c:pt>
                <c:pt idx="7">
                  <c:v>1992</c:v>
                </c:pt>
                <c:pt idx="8">
                  <c:v>1993</c:v>
                </c:pt>
                <c:pt idx="9">
                  <c:v>1994</c:v>
                </c:pt>
                <c:pt idx="10">
                  <c:v>1995</c:v>
                </c:pt>
                <c:pt idx="11">
                  <c:v>1996</c:v>
                </c:pt>
                <c:pt idx="12">
                  <c:v>1997</c:v>
                </c:pt>
                <c:pt idx="13">
                  <c:v>1998</c:v>
                </c:pt>
                <c:pt idx="14">
                  <c:v>1999</c:v>
                </c:pt>
                <c:pt idx="15">
                  <c:v>2000</c:v>
                </c:pt>
                <c:pt idx="16">
                  <c:v>2001</c:v>
                </c:pt>
                <c:pt idx="17">
                  <c:v>2002</c:v>
                </c:pt>
                <c:pt idx="18">
                  <c:v>2003</c:v>
                </c:pt>
                <c:pt idx="19">
                  <c:v>2004</c:v>
                </c:pt>
                <c:pt idx="20">
                  <c:v>2005</c:v>
                </c:pt>
                <c:pt idx="21">
                  <c:v>2006</c:v>
                </c:pt>
                <c:pt idx="22">
                  <c:v>2007</c:v>
                </c:pt>
                <c:pt idx="23">
                  <c:v>2008</c:v>
                </c:pt>
                <c:pt idx="24">
                  <c:v>2009</c:v>
                </c:pt>
                <c:pt idx="25">
                  <c:v>2010</c:v>
                </c:pt>
              </c:numCache>
            </c:numRef>
          </c:cat>
          <c:val>
            <c:numRef>
              <c:f>Sheet1!$B$13:$AB$13</c:f>
              <c:numCache>
                <c:formatCode>0</c:formatCode>
                <c:ptCount val="27"/>
                <c:pt idx="0">
                  <c:v>372.39868565169769</c:v>
                </c:pt>
                <c:pt idx="1">
                  <c:v>438.42682140554484</c:v>
                </c:pt>
                <c:pt idx="2">
                  <c:v>533.62255965292832</c:v>
                </c:pt>
                <c:pt idx="3">
                  <c:v>654.40947335618569</c:v>
                </c:pt>
                <c:pt idx="4">
                  <c:v>863.51643079875271</c:v>
                </c:pt>
                <c:pt idx="5">
                  <c:v>943.73219373219365</c:v>
                </c:pt>
                <c:pt idx="6">
                  <c:v>968.52300242130752</c:v>
                </c:pt>
                <c:pt idx="7">
                  <c:v>1067.2358591248667</c:v>
                </c:pt>
                <c:pt idx="8">
                  <c:v>1247.6606363069245</c:v>
                </c:pt>
                <c:pt idx="9">
                  <c:v>1339.2857142857142</c:v>
                </c:pt>
                <c:pt idx="10">
                  <c:v>1500.2426863169044</c:v>
                </c:pt>
                <c:pt idx="11">
                  <c:v>1464.4699617240806</c:v>
                </c:pt>
                <c:pt idx="12">
                  <c:v>1065.8914728682171</c:v>
                </c:pt>
                <c:pt idx="13">
                  <c:v>1047.2475602167347</c:v>
                </c:pt>
                <c:pt idx="14">
                  <c:v>937.86124015790961</c:v>
                </c:pt>
                <c:pt idx="15">
                  <c:v>1045.1825713409021</c:v>
                </c:pt>
                <c:pt idx="16">
                  <c:v>1003.6067116198839</c:v>
                </c:pt>
                <c:pt idx="17">
                  <c:v>1011.9278301683676</c:v>
                </c:pt>
                <c:pt idx="18">
                  <c:v>975.5439117470213</c:v>
                </c:pt>
                <c:pt idx="19">
                  <c:v>1035.7092047232893</c:v>
                </c:pt>
                <c:pt idx="20">
                  <c:v>1132.3486980711964</c:v>
                </c:pt>
                <c:pt idx="21">
                  <c:v>1191.127379059674</c:v>
                </c:pt>
                <c:pt idx="22">
                  <c:v>1195.5049015700963</c:v>
                </c:pt>
                <c:pt idx="23">
                  <c:v>1115.103456820716</c:v>
                </c:pt>
                <c:pt idx="24">
                  <c:v>1157.5151468546751</c:v>
                </c:pt>
                <c:pt idx="25">
                  <c:v>1169.5629153726402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2D-4C9A-A2B0-ADB0B142C3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687232"/>
        <c:axId val="136953152"/>
      </c:lineChart>
      <c:dateAx>
        <c:axId val="1586872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crossAx val="136953152"/>
        <c:crosses val="autoZero"/>
        <c:auto val="0"/>
        <c:lblOffset val="100"/>
        <c:baseTimeUnit val="days"/>
      </c:dateAx>
      <c:valAx>
        <c:axId val="136953152"/>
        <c:scaling>
          <c:orientation val="minMax"/>
          <c:max val="3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0" baseline="0"/>
                  <a:t>Customers per cell</a:t>
                </a:r>
              </a:p>
            </c:rich>
          </c:tx>
          <c:layout>
            <c:manualLayout>
              <c:xMode val="edge"/>
              <c:yMode val="edge"/>
              <c:x val="4.0916971268162034E-3"/>
              <c:y val="0.362123432487605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868723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Minutes/user/yr</a:t>
            </a:r>
          </a:p>
        </c:rich>
      </c:tx>
      <c:layout>
        <c:manualLayout>
          <c:xMode val="edge"/>
          <c:yMode val="edge"/>
          <c:x val="7.9965223097112875E-2"/>
          <c:y val="5.0925925925925923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31750">
              <a:solidFill>
                <a:schemeClr val="tx2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Sheet1!$H$1:$AA$1</c:f>
              <c:numCache>
                <c:formatCode>General</c:formatCode>
                <c:ptCount val="20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</c:numCache>
            </c:numRef>
          </c:cat>
          <c:val>
            <c:numRef>
              <c:f>Sheet1!$H$16:$AA$16</c:f>
              <c:numCache>
                <c:formatCode>0</c:formatCode>
                <c:ptCount val="20"/>
                <c:pt idx="0">
                  <c:v>1578.9473684210527</c:v>
                </c:pt>
                <c:pt idx="1">
                  <c:v>1454.5454545454545</c:v>
                </c:pt>
                <c:pt idx="2">
                  <c:v>1312.5</c:v>
                </c:pt>
                <c:pt idx="3">
                  <c:v>1166.6666666666667</c:v>
                </c:pt>
                <c:pt idx="4">
                  <c:v>1088.2352941176471</c:v>
                </c:pt>
                <c:pt idx="5">
                  <c:v>1045.4545454545455</c:v>
                </c:pt>
                <c:pt idx="6">
                  <c:v>1072.7272727272727</c:v>
                </c:pt>
                <c:pt idx="7">
                  <c:v>1362.3188405797102</c:v>
                </c:pt>
                <c:pt idx="8">
                  <c:v>1430.2325581395351</c:v>
                </c:pt>
                <c:pt idx="9">
                  <c:v>1944.9541284403672</c:v>
                </c:pt>
                <c:pt idx="10">
                  <c:v>2851.5625</c:v>
                </c:pt>
                <c:pt idx="11">
                  <c:v>3836.8794326241136</c:v>
                </c:pt>
                <c:pt idx="12">
                  <c:v>4584.9056603773579</c:v>
                </c:pt>
                <c:pt idx="13">
                  <c:v>5428.5714285714284</c:v>
                </c:pt>
                <c:pt idx="14">
                  <c:v>6250</c:v>
                </c:pt>
                <c:pt idx="15">
                  <c:v>7081.5450643776821</c:v>
                </c:pt>
                <c:pt idx="16">
                  <c:v>7647.0588235294117</c:v>
                </c:pt>
                <c:pt idx="17">
                  <c:v>8259.2592592592591</c:v>
                </c:pt>
                <c:pt idx="18">
                  <c:v>7954.545454545454</c:v>
                </c:pt>
                <c:pt idx="19">
                  <c:v>7570.9459459459458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BD-48BD-A8C3-E8804D80D9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687744"/>
        <c:axId val="158943488"/>
      </c:lineChart>
      <c:catAx>
        <c:axId val="158687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58943488"/>
        <c:crosses val="autoZero"/>
        <c:auto val="1"/>
        <c:lblAlgn val="ctr"/>
        <c:lblOffset val="100"/>
        <c:noMultiLvlLbl val="0"/>
      </c:catAx>
      <c:valAx>
        <c:axId val="158943488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586877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Revenue/user/month 1985-2010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3327098443309088"/>
          <c:y val="0.1295110967865763"/>
          <c:w val="0.84294706911636041"/>
          <c:h val="0.73790408501686211"/>
        </c:manualLayout>
      </c:layout>
      <c:lineChart>
        <c:grouping val="standard"/>
        <c:varyColors val="0"/>
        <c:ser>
          <c:idx val="0"/>
          <c:order val="0"/>
          <c:spPr>
            <a:ln>
              <a:solidFill>
                <a:schemeClr val="tx2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Sheet1!$B$1:$AC$1</c:f>
              <c:numCache>
                <c:formatCode>General</c:formatCode>
                <c:ptCount val="28"/>
                <c:pt idx="0">
                  <c:v>1985</c:v>
                </c:pt>
                <c:pt idx="1">
                  <c:v>1986</c:v>
                </c:pt>
                <c:pt idx="2">
                  <c:v>1987</c:v>
                </c:pt>
                <c:pt idx="3">
                  <c:v>1988</c:v>
                </c:pt>
                <c:pt idx="4">
                  <c:v>1989</c:v>
                </c:pt>
                <c:pt idx="5">
                  <c:v>1990</c:v>
                </c:pt>
                <c:pt idx="6">
                  <c:v>1991</c:v>
                </c:pt>
                <c:pt idx="7">
                  <c:v>1992</c:v>
                </c:pt>
                <c:pt idx="8">
                  <c:v>1993</c:v>
                </c:pt>
                <c:pt idx="9">
                  <c:v>1994</c:v>
                </c:pt>
                <c:pt idx="10">
                  <c:v>1995</c:v>
                </c:pt>
                <c:pt idx="11">
                  <c:v>1996</c:v>
                </c:pt>
                <c:pt idx="12">
                  <c:v>1997</c:v>
                </c:pt>
                <c:pt idx="13">
                  <c:v>1998</c:v>
                </c:pt>
                <c:pt idx="14">
                  <c:v>1999</c:v>
                </c:pt>
                <c:pt idx="15">
                  <c:v>2000</c:v>
                </c:pt>
                <c:pt idx="16">
                  <c:v>2001</c:v>
                </c:pt>
                <c:pt idx="17">
                  <c:v>2002</c:v>
                </c:pt>
                <c:pt idx="18">
                  <c:v>2003</c:v>
                </c:pt>
                <c:pt idx="19">
                  <c:v>2004</c:v>
                </c:pt>
                <c:pt idx="20">
                  <c:v>2005</c:v>
                </c:pt>
                <c:pt idx="21">
                  <c:v>2006</c:v>
                </c:pt>
                <c:pt idx="22">
                  <c:v>2007</c:v>
                </c:pt>
                <c:pt idx="23">
                  <c:v>2008</c:v>
                </c:pt>
                <c:pt idx="24">
                  <c:v>2009</c:v>
                </c:pt>
                <c:pt idx="25">
                  <c:v>2010</c:v>
                </c:pt>
              </c:numCache>
            </c:numRef>
          </c:cat>
          <c:val>
            <c:numRef>
              <c:f>Sheet1!$B$20:$AC$20</c:f>
              <c:numCache>
                <c:formatCode>0</c:formatCode>
                <c:ptCount val="28"/>
                <c:pt idx="0">
                  <c:v>85.784313725490179</c:v>
                </c:pt>
                <c:pt idx="1">
                  <c:v>100.73529411764706</c:v>
                </c:pt>
                <c:pt idx="2">
                  <c:v>81.300813008130078</c:v>
                </c:pt>
                <c:pt idx="3">
                  <c:v>75.396825396825392</c:v>
                </c:pt>
                <c:pt idx="4">
                  <c:v>76.388888888888886</c:v>
                </c:pt>
                <c:pt idx="5">
                  <c:v>70.754716981132077</c:v>
                </c:pt>
                <c:pt idx="6">
                  <c:v>61.403508771929815</c:v>
                </c:pt>
                <c:pt idx="7">
                  <c:v>59.090909090909093</c:v>
                </c:pt>
                <c:pt idx="8">
                  <c:v>56.770833333333336</c:v>
                </c:pt>
                <c:pt idx="9">
                  <c:v>49.30555555555555</c:v>
                </c:pt>
                <c:pt idx="10">
                  <c:v>45.588235294117652</c:v>
                </c:pt>
                <c:pt idx="11">
                  <c:v>44.696969696969695</c:v>
                </c:pt>
                <c:pt idx="12">
                  <c:v>41.666666666666664</c:v>
                </c:pt>
                <c:pt idx="13">
                  <c:v>39.975845410628018</c:v>
                </c:pt>
                <c:pt idx="14">
                  <c:v>38.759689922480618</c:v>
                </c:pt>
                <c:pt idx="15">
                  <c:v>40.061162079510702</c:v>
                </c:pt>
                <c:pt idx="16">
                  <c:v>42.513020833333336</c:v>
                </c:pt>
                <c:pt idx="17">
                  <c:v>45.212765957446805</c:v>
                </c:pt>
                <c:pt idx="18">
                  <c:v>45.911949685534587</c:v>
                </c:pt>
                <c:pt idx="19">
                  <c:v>46.749084249084255</c:v>
                </c:pt>
                <c:pt idx="20">
                  <c:v>45.472756410256409</c:v>
                </c:pt>
                <c:pt idx="21">
                  <c:v>44.849785407725314</c:v>
                </c:pt>
                <c:pt idx="22">
                  <c:v>45.359477124183002</c:v>
                </c:pt>
                <c:pt idx="23">
                  <c:v>45.679012345679013</c:v>
                </c:pt>
                <c:pt idx="24">
                  <c:v>44.434731934731936</c:v>
                </c:pt>
                <c:pt idx="25">
                  <c:v>45.016891891891895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24-4A6F-80D0-F057382C67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688256"/>
        <c:axId val="158944064"/>
      </c:lineChart>
      <c:dateAx>
        <c:axId val="158688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58944064"/>
        <c:crosses val="autoZero"/>
        <c:auto val="0"/>
        <c:lblOffset val="100"/>
        <c:baseTimeUnit val="days"/>
      </c:dateAx>
      <c:valAx>
        <c:axId val="158944064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586882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>
        <c:manualLayout>
          <c:layoutTarget val="inner"/>
          <c:xMode val="edge"/>
          <c:yMode val="edge"/>
          <c:x val="0.10293285214348206"/>
          <c:y val="0.19480351414406533"/>
          <c:w val="0.85961373578302713"/>
          <c:h val="0.63937736949547974"/>
        </c:manualLayout>
      </c:layout>
      <c:lineChart>
        <c:grouping val="standard"/>
        <c:varyColors val="0"/>
        <c:ser>
          <c:idx val="0"/>
          <c:order val="0"/>
          <c:tx>
            <c:v>inv/user</c:v>
          </c:tx>
          <c:spPr>
            <a:ln w="31750">
              <a:solidFill>
                <a:schemeClr val="tx2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Sheet1!$B$1:$AB$1</c:f>
              <c:numCache>
                <c:formatCode>General</c:formatCode>
                <c:ptCount val="27"/>
                <c:pt idx="0">
                  <c:v>1985</c:v>
                </c:pt>
                <c:pt idx="1">
                  <c:v>1986</c:v>
                </c:pt>
                <c:pt idx="2">
                  <c:v>1987</c:v>
                </c:pt>
                <c:pt idx="3">
                  <c:v>1988</c:v>
                </c:pt>
                <c:pt idx="4">
                  <c:v>1989</c:v>
                </c:pt>
                <c:pt idx="5">
                  <c:v>1990</c:v>
                </c:pt>
                <c:pt idx="6">
                  <c:v>1991</c:v>
                </c:pt>
                <c:pt idx="7">
                  <c:v>1992</c:v>
                </c:pt>
                <c:pt idx="8">
                  <c:v>1993</c:v>
                </c:pt>
                <c:pt idx="9">
                  <c:v>1994</c:v>
                </c:pt>
                <c:pt idx="10">
                  <c:v>1995</c:v>
                </c:pt>
                <c:pt idx="11">
                  <c:v>1996</c:v>
                </c:pt>
                <c:pt idx="12">
                  <c:v>1997</c:v>
                </c:pt>
                <c:pt idx="13">
                  <c:v>1998</c:v>
                </c:pt>
                <c:pt idx="14">
                  <c:v>1999</c:v>
                </c:pt>
                <c:pt idx="15">
                  <c:v>2000</c:v>
                </c:pt>
                <c:pt idx="16">
                  <c:v>2001</c:v>
                </c:pt>
                <c:pt idx="17">
                  <c:v>2002</c:v>
                </c:pt>
                <c:pt idx="18">
                  <c:v>2003</c:v>
                </c:pt>
                <c:pt idx="19">
                  <c:v>2004</c:v>
                </c:pt>
                <c:pt idx="20">
                  <c:v>2005</c:v>
                </c:pt>
                <c:pt idx="21">
                  <c:v>2006</c:v>
                </c:pt>
                <c:pt idx="22">
                  <c:v>2007</c:v>
                </c:pt>
                <c:pt idx="23">
                  <c:v>2008</c:v>
                </c:pt>
                <c:pt idx="24">
                  <c:v>2009</c:v>
                </c:pt>
                <c:pt idx="25">
                  <c:v>2010</c:v>
                </c:pt>
              </c:numCache>
            </c:numRef>
          </c:cat>
          <c:val>
            <c:numRef>
              <c:f>Sheet1!$B$18:$AC$18</c:f>
              <c:numCache>
                <c:formatCode>0</c:formatCode>
                <c:ptCount val="28"/>
                <c:pt idx="0">
                  <c:v>2647.0588235294117</c:v>
                </c:pt>
                <c:pt idx="1">
                  <c:v>2058.8235294117644</c:v>
                </c:pt>
                <c:pt idx="2">
                  <c:v>1788.6178861788619</c:v>
                </c:pt>
                <c:pt idx="3">
                  <c:v>1571.4285714285711</c:v>
                </c:pt>
                <c:pt idx="4">
                  <c:v>1250</c:v>
                </c:pt>
                <c:pt idx="5">
                  <c:v>1188.6792452830189</c:v>
                </c:pt>
                <c:pt idx="6">
                  <c:v>1144.7368421052631</c:v>
                </c:pt>
                <c:pt idx="7">
                  <c:v>1027.2727272727273</c:v>
                </c:pt>
                <c:pt idx="8">
                  <c:v>875</c:v>
                </c:pt>
                <c:pt idx="9">
                  <c:v>787.5</c:v>
                </c:pt>
                <c:pt idx="10">
                  <c:v>708.82352941176475</c:v>
                </c:pt>
                <c:pt idx="11">
                  <c:v>740.90909090909099</c:v>
                </c:pt>
                <c:pt idx="12">
                  <c:v>838.18181818181824</c:v>
                </c:pt>
                <c:pt idx="13">
                  <c:v>876.8115942028985</c:v>
                </c:pt>
                <c:pt idx="14">
                  <c:v>829.06976744186045</c:v>
                </c:pt>
                <c:pt idx="15">
                  <c:v>822.01834862385317</c:v>
                </c:pt>
                <c:pt idx="16">
                  <c:v>820.3125</c:v>
                </c:pt>
                <c:pt idx="17">
                  <c:v>900</c:v>
                </c:pt>
                <c:pt idx="18">
                  <c:v>917.61006289308182</c:v>
                </c:pt>
                <c:pt idx="19">
                  <c:v>1064.8351648351647</c:v>
                </c:pt>
                <c:pt idx="20">
                  <c:v>956.73076923076928</c:v>
                </c:pt>
                <c:pt idx="21">
                  <c:v>959.2274678111587</c:v>
                </c:pt>
                <c:pt idx="22">
                  <c:v>959.21568627450984</c:v>
                </c:pt>
                <c:pt idx="23">
                  <c:v>980.74074074074076</c:v>
                </c:pt>
                <c:pt idx="24">
                  <c:v>996.853146853147</c:v>
                </c:pt>
                <c:pt idx="25">
                  <c:v>1047.2972972972973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0B-4CB6-804E-58C27ED410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689792"/>
        <c:axId val="158945792"/>
      </c:lineChart>
      <c:catAx>
        <c:axId val="158689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58945792"/>
        <c:crosses val="autoZero"/>
        <c:auto val="1"/>
        <c:lblAlgn val="ctr"/>
        <c:lblOffset val="100"/>
        <c:noMultiLvlLbl val="0"/>
      </c:catAx>
      <c:valAx>
        <c:axId val="15894579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586897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571498</xdr:colOff>
      <xdr:row>24</xdr:row>
      <xdr:rowOff>17319</xdr:rowOff>
    </xdr:from>
    <xdr:to>
      <xdr:col>38</xdr:col>
      <xdr:colOff>606134</xdr:colOff>
      <xdr:row>40</xdr:row>
      <xdr:rowOff>113435</xdr:rowOff>
    </xdr:to>
    <xdr:graphicFrame macro="">
      <xdr:nvGraphicFramePr>
        <xdr:cNvPr id="1156" name="Chart 8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23</xdr:col>
      <xdr:colOff>492703</xdr:colOff>
      <xdr:row>24</xdr:row>
      <xdr:rowOff>29442</xdr:rowOff>
    </xdr:from>
    <xdr:to>
      <xdr:col>30</xdr:col>
      <xdr:colOff>389659</xdr:colOff>
      <xdr:row>41</xdr:row>
      <xdr:rowOff>19917</xdr:rowOff>
    </xdr:to>
    <xdr:graphicFrame macro="">
      <xdr:nvGraphicFramePr>
        <xdr:cNvPr id="1157" name="Chart 9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10</xdr:col>
      <xdr:colOff>147204</xdr:colOff>
      <xdr:row>46</xdr:row>
      <xdr:rowOff>129887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247409" y="769793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16</xdr:col>
      <xdr:colOff>385329</xdr:colOff>
      <xdr:row>24</xdr:row>
      <xdr:rowOff>18185</xdr:rowOff>
    </xdr:from>
    <xdr:to>
      <xdr:col>23</xdr:col>
      <xdr:colOff>402647</xdr:colOff>
      <xdr:row>40</xdr:row>
      <xdr:rowOff>129021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411306</xdr:colOff>
      <xdr:row>24</xdr:row>
      <xdr:rowOff>0</xdr:rowOff>
    </xdr:from>
    <xdr:to>
      <xdr:col>16</xdr:col>
      <xdr:colOff>242454</xdr:colOff>
      <xdr:row>40</xdr:row>
      <xdr:rowOff>129021</xdr:rowOff>
    </xdr:to>
    <xdr:graphicFrame macro="">
      <xdr:nvGraphicFramePr>
        <xdr:cNvPr id="5" name="Chart 4" title="Total Revenue/user 1985-201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212147</xdr:colOff>
      <xdr:row>24</xdr:row>
      <xdr:rowOff>8659</xdr:rowOff>
    </xdr:from>
    <xdr:to>
      <xdr:col>6</xdr:col>
      <xdr:colOff>355021</xdr:colOff>
      <xdr:row>40</xdr:row>
      <xdr:rowOff>85724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0.23163</cdr:x>
      <cdr:y>0.16478</cdr:y>
    </cdr:from>
    <cdr:to>
      <cdr:x>0.92273</cdr:x>
      <cdr:y>0.23384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105766" y="454602"/>
          <a:ext cx="3299113" cy="1905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0.34228</cdr:x>
      <cdr:y>0.09573</cdr:y>
    </cdr:from>
    <cdr:to>
      <cdr:x>0.67422</cdr:x>
      <cdr:y>0.17106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633972" y="264102"/>
          <a:ext cx="1584614" cy="2078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/>
            <a:t>(Doesn't include spectrum)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0.32102</cdr:x>
      <cdr:y>0.12279</cdr:y>
    </cdr:from>
    <cdr:to>
      <cdr:x>0.67519</cdr:x>
      <cdr:y>0.20486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467716" y="336839"/>
          <a:ext cx="1619250" cy="22513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/>
            <a:t>Doesn't include spectrum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1"/>
  <sheetViews>
    <sheetView tabSelected="1" topLeftCell="W11" zoomScale="110" zoomScaleNormal="110" workbookViewId="0">
      <selection activeCell="W45" sqref="W45"/>
    </sheetView>
  </sheetViews>
  <sheetFormatPr defaultRowHeight="12.75" x14ac:dyDescent="0.2"/>
  <cols>
    <col min="1" max="1" width="32" customWidth="1"/>
    <col min="2" max="2" width="8.140625" customWidth="1"/>
    <col min="3" max="3" width="7.5703125" customWidth="1"/>
    <col min="4" max="4" width="7.28515625" customWidth="1"/>
    <col min="5" max="5" width="7.42578125" customWidth="1"/>
    <col min="6" max="6" width="7.28515625" customWidth="1"/>
    <col min="7" max="7" width="7.85546875" customWidth="1"/>
    <col min="8" max="8" width="7" customWidth="1"/>
    <col min="9" max="9" width="6.7109375" customWidth="1"/>
    <col min="10" max="10" width="6.28515625" customWidth="1"/>
    <col min="11" max="11" width="7.5703125" customWidth="1"/>
    <col min="23" max="23" width="13.7109375" bestFit="1" customWidth="1"/>
    <col min="24" max="27" width="9.28515625" bestFit="1" customWidth="1"/>
    <col min="30" max="30" width="18" customWidth="1"/>
  </cols>
  <sheetData>
    <row r="1" spans="1:30" x14ac:dyDescent="0.2">
      <c r="A1" s="3" t="s">
        <v>17</v>
      </c>
      <c r="B1" s="3">
        <v>1985</v>
      </c>
      <c r="C1" s="3">
        <f>B1+1</f>
        <v>1986</v>
      </c>
      <c r="D1" s="3">
        <f t="shared" ref="D1:AA1" si="0">C1+1</f>
        <v>1987</v>
      </c>
      <c r="E1" s="3">
        <f t="shared" si="0"/>
        <v>1988</v>
      </c>
      <c r="F1" s="3">
        <f t="shared" si="0"/>
        <v>1989</v>
      </c>
      <c r="G1" s="3">
        <f t="shared" si="0"/>
        <v>1990</v>
      </c>
      <c r="H1" s="3">
        <f t="shared" si="0"/>
        <v>1991</v>
      </c>
      <c r="I1" s="3">
        <f t="shared" si="0"/>
        <v>1992</v>
      </c>
      <c r="J1" s="3">
        <f t="shared" si="0"/>
        <v>1993</v>
      </c>
      <c r="K1" s="3">
        <f t="shared" si="0"/>
        <v>1994</v>
      </c>
      <c r="L1" s="3">
        <f t="shared" si="0"/>
        <v>1995</v>
      </c>
      <c r="M1" s="3">
        <f t="shared" si="0"/>
        <v>1996</v>
      </c>
      <c r="N1" s="3">
        <f t="shared" si="0"/>
        <v>1997</v>
      </c>
      <c r="O1" s="3">
        <f t="shared" si="0"/>
        <v>1998</v>
      </c>
      <c r="P1" s="3">
        <f t="shared" si="0"/>
        <v>1999</v>
      </c>
      <c r="Q1" s="3">
        <f t="shared" si="0"/>
        <v>2000</v>
      </c>
      <c r="R1" s="3">
        <f t="shared" si="0"/>
        <v>2001</v>
      </c>
      <c r="S1" s="3">
        <f t="shared" si="0"/>
        <v>2002</v>
      </c>
      <c r="T1" s="3">
        <f t="shared" si="0"/>
        <v>2003</v>
      </c>
      <c r="U1" s="3">
        <f t="shared" si="0"/>
        <v>2004</v>
      </c>
      <c r="V1" s="3">
        <f t="shared" si="0"/>
        <v>2005</v>
      </c>
      <c r="W1" s="3">
        <f t="shared" si="0"/>
        <v>2006</v>
      </c>
      <c r="X1" s="3">
        <f t="shared" si="0"/>
        <v>2007</v>
      </c>
      <c r="Y1" s="3">
        <f t="shared" si="0"/>
        <v>2008</v>
      </c>
      <c r="Z1" s="3">
        <f t="shared" si="0"/>
        <v>2009</v>
      </c>
      <c r="AA1" s="3">
        <f t="shared" si="0"/>
        <v>2010</v>
      </c>
      <c r="AB1" s="3"/>
      <c r="AC1" s="3"/>
      <c r="AD1" s="3"/>
    </row>
    <row r="2" spans="1:30" x14ac:dyDescent="0.2">
      <c r="A2" t="s">
        <v>0</v>
      </c>
      <c r="B2">
        <v>0.9</v>
      </c>
      <c r="C2">
        <v>1.4</v>
      </c>
      <c r="D2">
        <v>2.2000000000000002</v>
      </c>
      <c r="E2">
        <v>3.3</v>
      </c>
      <c r="F2">
        <v>4.5</v>
      </c>
      <c r="G2">
        <v>6.3</v>
      </c>
      <c r="H2">
        <v>8.6999999999999993</v>
      </c>
      <c r="I2">
        <v>11.3</v>
      </c>
      <c r="J2">
        <v>14</v>
      </c>
      <c r="K2">
        <v>18.899999999999999</v>
      </c>
      <c r="L2">
        <v>24.1</v>
      </c>
      <c r="M2">
        <v>32.6</v>
      </c>
      <c r="N2">
        <v>46.1</v>
      </c>
      <c r="O2">
        <v>60.5</v>
      </c>
      <c r="P2">
        <v>71.3</v>
      </c>
      <c r="Q2">
        <v>89.6</v>
      </c>
      <c r="R2">
        <v>105</v>
      </c>
      <c r="S2">
        <v>126.9</v>
      </c>
      <c r="T2">
        <v>145.9</v>
      </c>
      <c r="U2">
        <v>193.8</v>
      </c>
      <c r="V2">
        <v>199</v>
      </c>
      <c r="W2" s="7">
        <v>223.5</v>
      </c>
      <c r="X2" s="7">
        <v>244.6</v>
      </c>
      <c r="Y2">
        <v>264.8</v>
      </c>
      <c r="Z2">
        <v>285.10000000000002</v>
      </c>
      <c r="AA2">
        <v>310</v>
      </c>
      <c r="AD2" t="s">
        <v>18</v>
      </c>
    </row>
    <row r="3" spans="1:30" x14ac:dyDescent="0.2">
      <c r="A3" t="s">
        <v>1</v>
      </c>
      <c r="B3">
        <v>0.34</v>
      </c>
      <c r="C3">
        <v>0.68</v>
      </c>
      <c r="D3">
        <v>1.23</v>
      </c>
      <c r="E3">
        <v>2.1</v>
      </c>
      <c r="F3">
        <v>3.6</v>
      </c>
      <c r="G3">
        <v>5.3</v>
      </c>
      <c r="H3">
        <v>7.6</v>
      </c>
      <c r="I3">
        <v>11</v>
      </c>
      <c r="J3">
        <v>16</v>
      </c>
      <c r="K3">
        <v>24</v>
      </c>
      <c r="L3">
        <v>34</v>
      </c>
      <c r="M3">
        <v>44</v>
      </c>
      <c r="N3">
        <v>55</v>
      </c>
      <c r="O3">
        <v>69</v>
      </c>
      <c r="P3">
        <v>86</v>
      </c>
      <c r="Q3">
        <v>109</v>
      </c>
      <c r="R3">
        <v>128</v>
      </c>
      <c r="S3">
        <v>141</v>
      </c>
      <c r="T3">
        <v>159</v>
      </c>
      <c r="U3">
        <v>182</v>
      </c>
      <c r="V3">
        <v>208</v>
      </c>
      <c r="W3" s="7">
        <v>233</v>
      </c>
      <c r="X3" s="7">
        <v>255</v>
      </c>
      <c r="Y3">
        <v>270</v>
      </c>
      <c r="Z3">
        <v>286</v>
      </c>
      <c r="AA3">
        <v>296</v>
      </c>
      <c r="AB3" s="3"/>
      <c r="AC3" s="3"/>
      <c r="AD3" t="s">
        <v>19</v>
      </c>
    </row>
    <row r="4" spans="1:30" x14ac:dyDescent="0.2">
      <c r="A4" t="s">
        <v>12</v>
      </c>
      <c r="H4">
        <v>12</v>
      </c>
      <c r="I4">
        <v>16</v>
      </c>
      <c r="J4">
        <v>21</v>
      </c>
      <c r="K4">
        <v>28</v>
      </c>
      <c r="L4">
        <v>37</v>
      </c>
      <c r="M4">
        <v>46</v>
      </c>
      <c r="N4">
        <v>59</v>
      </c>
      <c r="O4">
        <v>94</v>
      </c>
      <c r="P4">
        <v>123</v>
      </c>
      <c r="Q4">
        <v>212</v>
      </c>
      <c r="R4">
        <v>365</v>
      </c>
      <c r="S4">
        <v>541</v>
      </c>
      <c r="T4">
        <v>729</v>
      </c>
      <c r="U4">
        <v>988</v>
      </c>
      <c r="V4">
        <v>1300</v>
      </c>
      <c r="W4" s="8">
        <v>1650</v>
      </c>
      <c r="X4" s="8">
        <v>1950</v>
      </c>
      <c r="Y4">
        <v>2230</v>
      </c>
      <c r="Z4">
        <v>2275</v>
      </c>
      <c r="AA4">
        <v>2241</v>
      </c>
      <c r="AD4" t="s">
        <v>20</v>
      </c>
    </row>
    <row r="5" spans="1:30" x14ac:dyDescent="0.2">
      <c r="A5" t="s">
        <v>2</v>
      </c>
      <c r="B5">
        <v>913</v>
      </c>
      <c r="C5">
        <v>1551</v>
      </c>
      <c r="D5">
        <v>2305</v>
      </c>
      <c r="E5">
        <v>3209</v>
      </c>
      <c r="F5">
        <v>4169</v>
      </c>
      <c r="G5">
        <v>5616</v>
      </c>
      <c r="H5">
        <v>7847</v>
      </c>
      <c r="I5">
        <v>10307</v>
      </c>
      <c r="J5">
        <v>12824</v>
      </c>
      <c r="K5">
        <v>17920</v>
      </c>
      <c r="L5">
        <v>22663</v>
      </c>
      <c r="M5">
        <v>30045</v>
      </c>
      <c r="N5">
        <v>51600</v>
      </c>
      <c r="O5">
        <v>65887</v>
      </c>
      <c r="P5">
        <v>91698</v>
      </c>
      <c r="Q5">
        <v>104288</v>
      </c>
      <c r="R5">
        <v>127540</v>
      </c>
      <c r="S5">
        <v>139338</v>
      </c>
      <c r="T5">
        <v>162986</v>
      </c>
      <c r="U5">
        <v>175725</v>
      </c>
      <c r="V5">
        <v>183689</v>
      </c>
      <c r="W5" s="7">
        <v>195613</v>
      </c>
      <c r="X5" s="7">
        <v>213299</v>
      </c>
      <c r="Y5">
        <v>242130</v>
      </c>
      <c r="Z5">
        <v>247081</v>
      </c>
      <c r="AA5">
        <v>253086</v>
      </c>
      <c r="AD5" t="s">
        <v>21</v>
      </c>
    </row>
    <row r="6" spans="1:30" x14ac:dyDescent="0.2">
      <c r="A6" t="s">
        <v>3</v>
      </c>
      <c r="B6">
        <v>0.35</v>
      </c>
      <c r="C6">
        <v>0.82199999999999995</v>
      </c>
      <c r="D6">
        <v>1.2</v>
      </c>
      <c r="E6">
        <v>1.9</v>
      </c>
      <c r="F6">
        <v>3.3</v>
      </c>
      <c r="G6">
        <v>4.5</v>
      </c>
      <c r="H6">
        <v>5.6</v>
      </c>
      <c r="I6">
        <v>7.8</v>
      </c>
      <c r="J6">
        <v>10.9</v>
      </c>
      <c r="K6">
        <v>14.2</v>
      </c>
      <c r="L6">
        <v>18.600000000000001</v>
      </c>
      <c r="M6">
        <v>23.6</v>
      </c>
      <c r="N6">
        <v>27.5</v>
      </c>
      <c r="O6">
        <v>33.1</v>
      </c>
      <c r="P6">
        <v>40</v>
      </c>
      <c r="Q6">
        <v>52.4</v>
      </c>
      <c r="R6">
        <v>65.3</v>
      </c>
      <c r="S6">
        <v>76.5</v>
      </c>
      <c r="T6">
        <v>87.6</v>
      </c>
      <c r="U6">
        <v>102.1</v>
      </c>
      <c r="V6">
        <v>113.5</v>
      </c>
      <c r="W6" s="7">
        <v>125.4</v>
      </c>
      <c r="X6" s="7">
        <v>138.80000000000001</v>
      </c>
      <c r="Y6">
        <v>148</v>
      </c>
      <c r="Z6">
        <v>152.5</v>
      </c>
      <c r="AA6">
        <v>159.9</v>
      </c>
      <c r="AB6" s="1"/>
      <c r="AC6" s="1"/>
      <c r="AD6" t="s">
        <v>22</v>
      </c>
    </row>
    <row r="7" spans="1:30" x14ac:dyDescent="0.2">
      <c r="A7" t="s">
        <v>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Q7">
        <v>0.13900000000000001</v>
      </c>
      <c r="R7" s="7">
        <v>1</v>
      </c>
      <c r="S7" s="7">
        <v>2</v>
      </c>
      <c r="T7" s="7">
        <v>3.5</v>
      </c>
      <c r="U7" s="7">
        <v>5.5</v>
      </c>
      <c r="V7">
        <v>8.5</v>
      </c>
      <c r="W7" s="7">
        <v>13.5</v>
      </c>
      <c r="X7" s="7">
        <v>19.5</v>
      </c>
      <c r="Y7">
        <v>27.5</v>
      </c>
      <c r="Z7" s="5" t="s">
        <v>23</v>
      </c>
      <c r="AA7" s="5"/>
      <c r="AB7" s="7"/>
      <c r="AC7" s="7"/>
      <c r="AD7" t="s">
        <v>24</v>
      </c>
    </row>
    <row r="8" spans="1:30" x14ac:dyDescent="0.2">
      <c r="A8" t="s">
        <v>5</v>
      </c>
      <c r="B8">
        <v>0.35</v>
      </c>
      <c r="C8">
        <v>0.82199999999999995</v>
      </c>
      <c r="D8">
        <v>1.2</v>
      </c>
      <c r="E8">
        <v>1.9</v>
      </c>
      <c r="F8">
        <v>3.3</v>
      </c>
      <c r="G8">
        <v>4.5</v>
      </c>
      <c r="H8">
        <v>5.6</v>
      </c>
      <c r="I8">
        <v>7.8</v>
      </c>
      <c r="J8">
        <v>10.9</v>
      </c>
      <c r="K8">
        <v>14.2</v>
      </c>
      <c r="L8">
        <v>18.600000000000001</v>
      </c>
      <c r="M8">
        <v>23.6</v>
      </c>
      <c r="N8">
        <v>27.5</v>
      </c>
      <c r="O8">
        <v>33.1</v>
      </c>
      <c r="P8">
        <v>40</v>
      </c>
      <c r="Q8">
        <f>Q6-Q7</f>
        <v>52.260999999999996</v>
      </c>
      <c r="R8">
        <f t="shared" ref="R8:Y8" si="1">R6-R7</f>
        <v>64.3</v>
      </c>
      <c r="S8">
        <f t="shared" si="1"/>
        <v>74.5</v>
      </c>
      <c r="T8">
        <f t="shared" si="1"/>
        <v>84.1</v>
      </c>
      <c r="U8">
        <f t="shared" si="1"/>
        <v>96.6</v>
      </c>
      <c r="V8">
        <f t="shared" si="1"/>
        <v>105</v>
      </c>
      <c r="W8">
        <f t="shared" si="1"/>
        <v>111.9</v>
      </c>
      <c r="X8">
        <f t="shared" si="1"/>
        <v>119.30000000000001</v>
      </c>
      <c r="Y8">
        <f t="shared" si="1"/>
        <v>120.5</v>
      </c>
      <c r="Z8" s="5" t="s">
        <v>23</v>
      </c>
      <c r="AA8" s="5"/>
      <c r="AD8" t="s">
        <v>25</v>
      </c>
    </row>
    <row r="9" spans="1:30" x14ac:dyDescent="0.2">
      <c r="Y9">
        <v>1005</v>
      </c>
      <c r="Z9">
        <v>1563</v>
      </c>
      <c r="AA9">
        <v>2052</v>
      </c>
      <c r="AD9" s="7" t="s">
        <v>26</v>
      </c>
    </row>
    <row r="10" spans="1:30" x14ac:dyDescent="0.2">
      <c r="AA10">
        <v>388</v>
      </c>
      <c r="AB10" s="1"/>
      <c r="AC10" s="1"/>
      <c r="AD10" s="7" t="s">
        <v>27</v>
      </c>
    </row>
    <row r="12" spans="1:30" x14ac:dyDescent="0.2">
      <c r="A12" t="s">
        <v>13</v>
      </c>
      <c r="B12" s="4">
        <f t="shared" ref="B12:AA12" si="2">B2/B5*1000</f>
        <v>0.98576122672508226</v>
      </c>
      <c r="C12" s="4">
        <f t="shared" si="2"/>
        <v>0.90264345583494521</v>
      </c>
      <c r="D12" s="4">
        <f t="shared" si="2"/>
        <v>0.95444685466377455</v>
      </c>
      <c r="E12" s="4">
        <f t="shared" si="2"/>
        <v>1.0283577438454345</v>
      </c>
      <c r="F12" s="4">
        <f t="shared" si="2"/>
        <v>1.0793955384984408</v>
      </c>
      <c r="G12" s="4">
        <f t="shared" si="2"/>
        <v>1.1217948717948718</v>
      </c>
      <c r="H12" s="4">
        <f t="shared" si="2"/>
        <v>1.1087039632980755</v>
      </c>
      <c r="I12" s="4">
        <f t="shared" si="2"/>
        <v>1.0963422916464538</v>
      </c>
      <c r="J12" s="4">
        <f t="shared" si="2"/>
        <v>1.0917030567685588</v>
      </c>
      <c r="K12" s="4">
        <f t="shared" si="2"/>
        <v>1.0546874999999998</v>
      </c>
      <c r="L12" s="4">
        <f t="shared" si="2"/>
        <v>1.0634073158893351</v>
      </c>
      <c r="M12" s="4">
        <f t="shared" si="2"/>
        <v>1.0850391080046597</v>
      </c>
      <c r="N12" s="4">
        <f t="shared" si="2"/>
        <v>0.89341085271317833</v>
      </c>
      <c r="O12" s="4">
        <f t="shared" si="2"/>
        <v>0.91823880279873116</v>
      </c>
      <c r="P12" s="4">
        <f t="shared" si="2"/>
        <v>0.77755240027045303</v>
      </c>
      <c r="Q12" s="4">
        <f t="shared" si="2"/>
        <v>0.85915925130408088</v>
      </c>
      <c r="R12" s="4">
        <f t="shared" si="2"/>
        <v>0.82327113062568602</v>
      </c>
      <c r="S12" s="4">
        <f t="shared" si="2"/>
        <v>0.91073504715153086</v>
      </c>
      <c r="T12" s="4">
        <f t="shared" si="2"/>
        <v>0.89516891021314715</v>
      </c>
      <c r="U12" s="4">
        <f t="shared" si="2"/>
        <v>1.1028595817328213</v>
      </c>
      <c r="V12" s="4">
        <f t="shared" si="2"/>
        <v>1.0833528409431159</v>
      </c>
      <c r="W12" s="4">
        <f t="shared" si="2"/>
        <v>1.1425620996559533</v>
      </c>
      <c r="X12" s="4">
        <f t="shared" si="2"/>
        <v>1.1467470546041003</v>
      </c>
      <c r="Y12" s="4">
        <f t="shared" si="2"/>
        <v>1.0936273902449098</v>
      </c>
      <c r="Z12" s="4">
        <f t="shared" si="2"/>
        <v>1.1538726166722655</v>
      </c>
      <c r="AA12" s="4">
        <f t="shared" si="2"/>
        <v>1.2248800802889135</v>
      </c>
      <c r="AB12" s="4"/>
      <c r="AC12" s="4"/>
      <c r="AD12" t="s">
        <v>28</v>
      </c>
    </row>
    <row r="13" spans="1:30" x14ac:dyDescent="0.2">
      <c r="A13" t="s">
        <v>6</v>
      </c>
      <c r="B13" s="1">
        <f t="shared" ref="B13:AA13" si="3">B3/B5*1000000</f>
        <v>372.39868565169769</v>
      </c>
      <c r="C13" s="1">
        <f t="shared" si="3"/>
        <v>438.42682140554484</v>
      </c>
      <c r="D13" s="1">
        <f t="shared" si="3"/>
        <v>533.62255965292832</v>
      </c>
      <c r="E13" s="1">
        <f t="shared" si="3"/>
        <v>654.40947335618569</v>
      </c>
      <c r="F13" s="1">
        <f t="shared" si="3"/>
        <v>863.51643079875271</v>
      </c>
      <c r="G13" s="1">
        <f t="shared" si="3"/>
        <v>943.73219373219365</v>
      </c>
      <c r="H13" s="1">
        <f t="shared" si="3"/>
        <v>968.52300242130752</v>
      </c>
      <c r="I13" s="1">
        <f t="shared" si="3"/>
        <v>1067.2358591248667</v>
      </c>
      <c r="J13" s="1">
        <f t="shared" si="3"/>
        <v>1247.6606363069245</v>
      </c>
      <c r="K13" s="1">
        <f t="shared" si="3"/>
        <v>1339.2857142857142</v>
      </c>
      <c r="L13" s="1">
        <f t="shared" si="3"/>
        <v>1500.2426863169044</v>
      </c>
      <c r="M13" s="1">
        <f t="shared" si="3"/>
        <v>1464.4699617240806</v>
      </c>
      <c r="N13" s="1">
        <f t="shared" si="3"/>
        <v>1065.8914728682171</v>
      </c>
      <c r="O13" s="1">
        <f t="shared" si="3"/>
        <v>1047.2475602167347</v>
      </c>
      <c r="P13" s="1">
        <f t="shared" si="3"/>
        <v>937.86124015790961</v>
      </c>
      <c r="Q13" s="1">
        <f t="shared" si="3"/>
        <v>1045.1825713409021</v>
      </c>
      <c r="R13" s="1">
        <f t="shared" si="3"/>
        <v>1003.6067116198839</v>
      </c>
      <c r="S13" s="1">
        <f t="shared" si="3"/>
        <v>1011.9278301683676</v>
      </c>
      <c r="T13" s="1">
        <f t="shared" si="3"/>
        <v>975.5439117470213</v>
      </c>
      <c r="U13" s="1">
        <f t="shared" si="3"/>
        <v>1035.7092047232893</v>
      </c>
      <c r="V13" s="1">
        <f t="shared" si="3"/>
        <v>1132.3486980711964</v>
      </c>
      <c r="W13" s="1">
        <f t="shared" si="3"/>
        <v>1191.127379059674</v>
      </c>
      <c r="X13" s="1">
        <f t="shared" si="3"/>
        <v>1195.5049015700963</v>
      </c>
      <c r="Y13" s="1">
        <f t="shared" si="3"/>
        <v>1115.103456820716</v>
      </c>
      <c r="Z13" s="1">
        <f t="shared" si="3"/>
        <v>1157.5151468546751</v>
      </c>
      <c r="AA13" s="1">
        <f t="shared" si="3"/>
        <v>1169.5629153726402</v>
      </c>
      <c r="AB13" s="1"/>
      <c r="AC13" s="1"/>
      <c r="AD13" t="s">
        <v>6</v>
      </c>
    </row>
    <row r="14" spans="1:30" x14ac:dyDescent="0.2">
      <c r="A14" t="s">
        <v>8</v>
      </c>
      <c r="B14" s="1">
        <f t="shared" ref="B14:Y14" si="4">B8/B3*1000</f>
        <v>1029.4117647058822</v>
      </c>
      <c r="C14" s="1">
        <f t="shared" si="4"/>
        <v>1208.8235294117646</v>
      </c>
      <c r="D14" s="1">
        <f t="shared" si="4"/>
        <v>975.60975609756099</v>
      </c>
      <c r="E14" s="1">
        <f t="shared" si="4"/>
        <v>904.7619047619047</v>
      </c>
      <c r="F14" s="1">
        <f t="shared" si="4"/>
        <v>916.66666666666663</v>
      </c>
      <c r="G14" s="1">
        <f t="shared" si="4"/>
        <v>849.05660377358492</v>
      </c>
      <c r="H14" s="1">
        <f t="shared" si="4"/>
        <v>736.8421052631578</v>
      </c>
      <c r="I14" s="1">
        <f t="shared" si="4"/>
        <v>709.09090909090912</v>
      </c>
      <c r="J14" s="1">
        <f t="shared" si="4"/>
        <v>681.25</v>
      </c>
      <c r="K14" s="1">
        <f t="shared" si="4"/>
        <v>591.66666666666663</v>
      </c>
      <c r="L14" s="1">
        <f t="shared" si="4"/>
        <v>547.05882352941182</v>
      </c>
      <c r="M14" s="1">
        <f t="shared" si="4"/>
        <v>536.36363636363637</v>
      </c>
      <c r="N14" s="1">
        <f t="shared" si="4"/>
        <v>500</v>
      </c>
      <c r="O14" s="1">
        <f t="shared" si="4"/>
        <v>479.71014492753625</v>
      </c>
      <c r="P14" s="1">
        <f t="shared" si="4"/>
        <v>465.11627906976742</v>
      </c>
      <c r="Q14" s="1">
        <f t="shared" si="4"/>
        <v>479.45871559633025</v>
      </c>
      <c r="R14" s="1">
        <f t="shared" si="4"/>
        <v>502.34375</v>
      </c>
      <c r="S14" s="1">
        <f t="shared" si="4"/>
        <v>528.36879432624119</v>
      </c>
      <c r="T14" s="1">
        <f t="shared" si="4"/>
        <v>528.93081761006283</v>
      </c>
      <c r="U14" s="1">
        <f t="shared" si="4"/>
        <v>530.76923076923072</v>
      </c>
      <c r="V14" s="1">
        <f t="shared" si="4"/>
        <v>504.80769230769226</v>
      </c>
      <c r="W14" s="1">
        <f t="shared" si="4"/>
        <v>480.25751072961378</v>
      </c>
      <c r="X14" s="1">
        <f t="shared" si="4"/>
        <v>467.84313725490199</v>
      </c>
      <c r="Y14" s="1">
        <f t="shared" si="4"/>
        <v>446.2962962962963</v>
      </c>
      <c r="Z14" s="1"/>
      <c r="AA14" s="1"/>
      <c r="AB14" s="1"/>
      <c r="AC14" s="1"/>
      <c r="AD14" t="s">
        <v>8</v>
      </c>
    </row>
    <row r="15" spans="1:30" x14ac:dyDescent="0.2">
      <c r="A15" t="s">
        <v>11</v>
      </c>
      <c r="B15" s="2"/>
      <c r="C15" s="2"/>
      <c r="D15" s="2"/>
      <c r="E15" s="2"/>
      <c r="F15" s="2"/>
      <c r="G15" s="2"/>
      <c r="H15" s="2">
        <f>H4/H5*1000</f>
        <v>1.5292468459283803</v>
      </c>
      <c r="I15" s="2">
        <f t="shared" ref="I15:AA15" si="5">I4/I5*1000</f>
        <v>1.5523430678179879</v>
      </c>
      <c r="J15" s="2">
        <f t="shared" si="5"/>
        <v>1.6375545851528384</v>
      </c>
      <c r="K15" s="2">
        <f t="shared" si="5"/>
        <v>1.5625</v>
      </c>
      <c r="L15" s="2">
        <f t="shared" si="5"/>
        <v>1.6326170409919252</v>
      </c>
      <c r="M15" s="2">
        <f t="shared" si="5"/>
        <v>1.5310367781660843</v>
      </c>
      <c r="N15" s="2">
        <f t="shared" si="5"/>
        <v>1.1434108527131783</v>
      </c>
      <c r="O15" s="2">
        <f t="shared" si="5"/>
        <v>1.4266850820343924</v>
      </c>
      <c r="P15" s="2">
        <f t="shared" si="5"/>
        <v>1.3413596806909638</v>
      </c>
      <c r="Q15" s="2">
        <f t="shared" si="5"/>
        <v>2.0328321571034058</v>
      </c>
      <c r="R15" s="2">
        <f t="shared" si="5"/>
        <v>2.8618472636035754</v>
      </c>
      <c r="S15" s="2">
        <f t="shared" si="5"/>
        <v>3.8826450788729563</v>
      </c>
      <c r="T15" s="2">
        <f t="shared" si="5"/>
        <v>4.4727768029155879</v>
      </c>
      <c r="U15" s="2">
        <f t="shared" si="5"/>
        <v>5.6224213970692842</v>
      </c>
      <c r="V15" s="2">
        <f t="shared" si="5"/>
        <v>7.0771793629449773</v>
      </c>
      <c r="W15" s="2">
        <f t="shared" si="5"/>
        <v>8.4350222122251601</v>
      </c>
      <c r="X15" s="2">
        <f t="shared" si="5"/>
        <v>9.1420963061242677</v>
      </c>
      <c r="Y15" s="2">
        <f t="shared" si="5"/>
        <v>9.2099285507785069</v>
      </c>
      <c r="Z15" s="2">
        <f t="shared" si="5"/>
        <v>9.2075068499803709</v>
      </c>
      <c r="AA15" s="2">
        <f t="shared" si="5"/>
        <v>8.8546976126692112</v>
      </c>
      <c r="AB15" s="2"/>
      <c r="AC15" s="2"/>
      <c r="AD15" t="s">
        <v>11</v>
      </c>
    </row>
    <row r="16" spans="1:30" x14ac:dyDescent="0.2">
      <c r="A16" t="s">
        <v>14</v>
      </c>
      <c r="B16" s="4"/>
      <c r="C16" s="4"/>
      <c r="D16" s="4"/>
      <c r="E16" s="4"/>
      <c r="F16" s="4"/>
      <c r="G16" s="4"/>
      <c r="H16" s="1">
        <f t="shared" ref="H16:AA16" si="6">H4/H3*1000</f>
        <v>1578.9473684210527</v>
      </c>
      <c r="I16" s="1">
        <f t="shared" si="6"/>
        <v>1454.5454545454545</v>
      </c>
      <c r="J16" s="1">
        <f t="shared" si="6"/>
        <v>1312.5</v>
      </c>
      <c r="K16" s="1">
        <f t="shared" si="6"/>
        <v>1166.6666666666667</v>
      </c>
      <c r="L16" s="1">
        <f t="shared" si="6"/>
        <v>1088.2352941176471</v>
      </c>
      <c r="M16" s="1">
        <f t="shared" si="6"/>
        <v>1045.4545454545455</v>
      </c>
      <c r="N16" s="1">
        <f t="shared" si="6"/>
        <v>1072.7272727272727</v>
      </c>
      <c r="O16" s="1">
        <f t="shared" si="6"/>
        <v>1362.3188405797102</v>
      </c>
      <c r="P16" s="1">
        <f t="shared" si="6"/>
        <v>1430.2325581395351</v>
      </c>
      <c r="Q16" s="1">
        <f t="shared" si="6"/>
        <v>1944.9541284403672</v>
      </c>
      <c r="R16" s="1">
        <f t="shared" si="6"/>
        <v>2851.5625</v>
      </c>
      <c r="S16" s="1">
        <f t="shared" si="6"/>
        <v>3836.8794326241136</v>
      </c>
      <c r="T16" s="1">
        <f t="shared" si="6"/>
        <v>4584.9056603773579</v>
      </c>
      <c r="U16" s="1">
        <f t="shared" si="6"/>
        <v>5428.5714285714284</v>
      </c>
      <c r="V16" s="1">
        <f t="shared" si="6"/>
        <v>6250</v>
      </c>
      <c r="W16" s="1">
        <f t="shared" si="6"/>
        <v>7081.5450643776821</v>
      </c>
      <c r="X16" s="1">
        <f t="shared" si="6"/>
        <v>7647.0588235294117</v>
      </c>
      <c r="Y16" s="1">
        <f t="shared" si="6"/>
        <v>8259.2592592592591</v>
      </c>
      <c r="Z16" s="1">
        <f t="shared" si="6"/>
        <v>7954.545454545454</v>
      </c>
      <c r="AA16" s="1">
        <f t="shared" si="6"/>
        <v>7570.9459459459458</v>
      </c>
      <c r="AB16" s="1"/>
      <c r="AC16" s="1"/>
      <c r="AD16" t="s">
        <v>14</v>
      </c>
    </row>
    <row r="17" spans="1:30" x14ac:dyDescent="0.2">
      <c r="A17" t="s">
        <v>7</v>
      </c>
      <c r="B17" s="2"/>
      <c r="C17" s="2"/>
      <c r="D17" s="2"/>
      <c r="E17" s="2"/>
      <c r="F17" s="2"/>
      <c r="G17" s="2"/>
      <c r="H17" s="6">
        <f>H8/H4*100</f>
        <v>46.666666666666664</v>
      </c>
      <c r="I17" s="6">
        <f t="shared" ref="I17:Y17" si="7">I8/I4*100</f>
        <v>48.75</v>
      </c>
      <c r="J17" s="6">
        <f t="shared" si="7"/>
        <v>51.904761904761912</v>
      </c>
      <c r="K17" s="6">
        <f t="shared" si="7"/>
        <v>50.714285714285708</v>
      </c>
      <c r="L17" s="6">
        <f t="shared" si="7"/>
        <v>50.270270270270281</v>
      </c>
      <c r="M17" s="6">
        <f t="shared" si="7"/>
        <v>51.304347826086961</v>
      </c>
      <c r="N17" s="6">
        <f t="shared" si="7"/>
        <v>46.610169491525419</v>
      </c>
      <c r="O17" s="6">
        <f t="shared" si="7"/>
        <v>35.212765957446813</v>
      </c>
      <c r="P17" s="6">
        <f t="shared" si="7"/>
        <v>32.520325203252028</v>
      </c>
      <c r="Q17" s="6">
        <f t="shared" si="7"/>
        <v>24.651415094339622</v>
      </c>
      <c r="R17" s="6">
        <f t="shared" si="7"/>
        <v>17.616438356164384</v>
      </c>
      <c r="S17" s="6">
        <f t="shared" si="7"/>
        <v>13.77079482439926</v>
      </c>
      <c r="T17" s="6">
        <f t="shared" si="7"/>
        <v>11.536351165980795</v>
      </c>
      <c r="U17" s="6">
        <f t="shared" si="7"/>
        <v>9.7773279352226705</v>
      </c>
      <c r="V17" s="6">
        <f t="shared" si="7"/>
        <v>8.0769230769230766</v>
      </c>
      <c r="W17" s="6">
        <f t="shared" si="7"/>
        <v>6.7818181818181822</v>
      </c>
      <c r="X17" s="6">
        <f t="shared" si="7"/>
        <v>6.1179487179487184</v>
      </c>
      <c r="Y17" s="6">
        <f t="shared" si="7"/>
        <v>5.4035874439461882</v>
      </c>
      <c r="Z17" s="6"/>
      <c r="AA17" s="6"/>
      <c r="AB17" s="6"/>
      <c r="AC17" s="6"/>
      <c r="AD17" t="s">
        <v>29</v>
      </c>
    </row>
    <row r="18" spans="1:30" x14ac:dyDescent="0.2">
      <c r="A18" t="s">
        <v>9</v>
      </c>
      <c r="B18" s="1">
        <f t="shared" ref="B18:AA18" si="8">B2/B3*1000</f>
        <v>2647.0588235294117</v>
      </c>
      <c r="C18" s="1">
        <f t="shared" si="8"/>
        <v>2058.8235294117644</v>
      </c>
      <c r="D18" s="1">
        <f t="shared" si="8"/>
        <v>1788.6178861788619</v>
      </c>
      <c r="E18" s="1">
        <f t="shared" si="8"/>
        <v>1571.4285714285711</v>
      </c>
      <c r="F18" s="1">
        <f t="shared" si="8"/>
        <v>1250</v>
      </c>
      <c r="G18" s="1">
        <f t="shared" si="8"/>
        <v>1188.6792452830189</v>
      </c>
      <c r="H18" s="1">
        <f t="shared" si="8"/>
        <v>1144.7368421052631</v>
      </c>
      <c r="I18" s="1">
        <f t="shared" si="8"/>
        <v>1027.2727272727273</v>
      </c>
      <c r="J18" s="1">
        <f t="shared" si="8"/>
        <v>875</v>
      </c>
      <c r="K18" s="1">
        <f t="shared" si="8"/>
        <v>787.5</v>
      </c>
      <c r="L18" s="1">
        <f t="shared" si="8"/>
        <v>708.82352941176475</v>
      </c>
      <c r="M18" s="1">
        <f t="shared" si="8"/>
        <v>740.90909090909099</v>
      </c>
      <c r="N18" s="1">
        <f t="shared" si="8"/>
        <v>838.18181818181824</v>
      </c>
      <c r="O18" s="1">
        <f t="shared" si="8"/>
        <v>876.8115942028985</v>
      </c>
      <c r="P18" s="1">
        <f t="shared" si="8"/>
        <v>829.06976744186045</v>
      </c>
      <c r="Q18" s="1">
        <f t="shared" si="8"/>
        <v>822.01834862385317</v>
      </c>
      <c r="R18" s="1">
        <f t="shared" si="8"/>
        <v>820.3125</v>
      </c>
      <c r="S18" s="1">
        <f t="shared" si="8"/>
        <v>900</v>
      </c>
      <c r="T18" s="1">
        <f t="shared" si="8"/>
        <v>917.61006289308182</v>
      </c>
      <c r="U18" s="1">
        <f t="shared" si="8"/>
        <v>1064.8351648351647</v>
      </c>
      <c r="V18" s="1">
        <f t="shared" si="8"/>
        <v>956.73076923076928</v>
      </c>
      <c r="W18" s="1">
        <f t="shared" si="8"/>
        <v>959.2274678111587</v>
      </c>
      <c r="X18" s="1">
        <f t="shared" si="8"/>
        <v>959.21568627450984</v>
      </c>
      <c r="Y18" s="1">
        <f t="shared" si="8"/>
        <v>980.74074074074076</v>
      </c>
      <c r="Z18" s="1">
        <f t="shared" si="8"/>
        <v>996.853146853147</v>
      </c>
      <c r="AA18" s="1">
        <f t="shared" si="8"/>
        <v>1047.2972972972973</v>
      </c>
      <c r="AB18" s="1"/>
      <c r="AC18" s="1"/>
      <c r="AD18" t="s">
        <v>30</v>
      </c>
    </row>
    <row r="19" spans="1:30" x14ac:dyDescent="0.2">
      <c r="A19" t="s">
        <v>10</v>
      </c>
      <c r="B19" s="1">
        <f>B8/B5*1000000</f>
        <v>383.35158817086523</v>
      </c>
      <c r="C19" s="1">
        <f>C8/C5*1000000</f>
        <v>529.98065764023204</v>
      </c>
      <c r="D19" s="1">
        <f t="shared" ref="D19:Y19" si="9">D8/D5*1000000</f>
        <v>520.60737527114964</v>
      </c>
      <c r="E19" s="1">
        <f t="shared" si="9"/>
        <v>592.0847616079775</v>
      </c>
      <c r="F19" s="1">
        <f t="shared" si="9"/>
        <v>791.55672823218993</v>
      </c>
      <c r="G19" s="1">
        <f t="shared" si="9"/>
        <v>801.28205128205127</v>
      </c>
      <c r="H19" s="1">
        <f t="shared" si="9"/>
        <v>713.64852809991078</v>
      </c>
      <c r="I19" s="1">
        <f t="shared" si="9"/>
        <v>756.76724556126896</v>
      </c>
      <c r="J19" s="1">
        <f t="shared" si="9"/>
        <v>849.96880848409239</v>
      </c>
      <c r="K19" s="1">
        <f t="shared" si="9"/>
        <v>792.41071428571422</v>
      </c>
      <c r="L19" s="1">
        <f t="shared" si="9"/>
        <v>820.72099898513</v>
      </c>
      <c r="M19" s="1">
        <f t="shared" si="9"/>
        <v>785.48843401564329</v>
      </c>
      <c r="N19" s="1">
        <f t="shared" si="9"/>
        <v>532.94573643410854</v>
      </c>
      <c r="O19" s="1">
        <f t="shared" si="9"/>
        <v>502.37527888657854</v>
      </c>
      <c r="P19" s="1">
        <f t="shared" si="9"/>
        <v>436.21453030600452</v>
      </c>
      <c r="Q19" s="1">
        <f t="shared" si="9"/>
        <v>501.12189321877878</v>
      </c>
      <c r="R19" s="1">
        <f t="shared" si="9"/>
        <v>504.15555904030106</v>
      </c>
      <c r="S19" s="1">
        <f t="shared" si="9"/>
        <v>534.67108757122969</v>
      </c>
      <c r="T19" s="1">
        <f t="shared" si="9"/>
        <v>515.99523885487088</v>
      </c>
      <c r="U19" s="1">
        <f t="shared" si="9"/>
        <v>549.72257789159198</v>
      </c>
      <c r="V19" s="1">
        <f t="shared" si="9"/>
        <v>571.61833316094055</v>
      </c>
      <c r="W19" s="1">
        <f t="shared" si="9"/>
        <v>572.04787002908802</v>
      </c>
      <c r="X19" s="1">
        <f t="shared" si="9"/>
        <v>559.30876375416665</v>
      </c>
      <c r="Y19" s="1">
        <f t="shared" si="9"/>
        <v>497.66654276628259</v>
      </c>
      <c r="Z19" s="1"/>
      <c r="AA19" s="1"/>
      <c r="AB19" s="1"/>
      <c r="AC19" s="1"/>
      <c r="AD19" t="s">
        <v>10</v>
      </c>
    </row>
    <row r="20" spans="1:30" x14ac:dyDescent="0.2">
      <c r="A20" t="s">
        <v>32</v>
      </c>
      <c r="B20" s="1">
        <f t="shared" ref="B20:AA20" si="10">B6/B3*1000/12</f>
        <v>85.784313725490179</v>
      </c>
      <c r="C20" s="1">
        <f t="shared" si="10"/>
        <v>100.73529411764706</v>
      </c>
      <c r="D20" s="1">
        <f t="shared" si="10"/>
        <v>81.300813008130078</v>
      </c>
      <c r="E20" s="1">
        <f t="shared" si="10"/>
        <v>75.396825396825392</v>
      </c>
      <c r="F20" s="1">
        <f t="shared" si="10"/>
        <v>76.388888888888886</v>
      </c>
      <c r="G20" s="1">
        <f t="shared" si="10"/>
        <v>70.754716981132077</v>
      </c>
      <c r="H20" s="1">
        <f t="shared" si="10"/>
        <v>61.403508771929815</v>
      </c>
      <c r="I20" s="1">
        <f t="shared" si="10"/>
        <v>59.090909090909093</v>
      </c>
      <c r="J20" s="1">
        <f t="shared" si="10"/>
        <v>56.770833333333336</v>
      </c>
      <c r="K20" s="1">
        <f t="shared" si="10"/>
        <v>49.30555555555555</v>
      </c>
      <c r="L20" s="1">
        <f t="shared" si="10"/>
        <v>45.588235294117652</v>
      </c>
      <c r="M20" s="1">
        <f t="shared" si="10"/>
        <v>44.696969696969695</v>
      </c>
      <c r="N20" s="1">
        <f t="shared" si="10"/>
        <v>41.666666666666664</v>
      </c>
      <c r="O20" s="1">
        <f t="shared" si="10"/>
        <v>39.975845410628018</v>
      </c>
      <c r="P20" s="1">
        <f t="shared" si="10"/>
        <v>38.759689922480618</v>
      </c>
      <c r="Q20" s="1">
        <f t="shared" si="10"/>
        <v>40.061162079510702</v>
      </c>
      <c r="R20" s="1">
        <f t="shared" si="10"/>
        <v>42.513020833333336</v>
      </c>
      <c r="S20" s="1">
        <f t="shared" si="10"/>
        <v>45.212765957446805</v>
      </c>
      <c r="T20" s="1">
        <f t="shared" si="10"/>
        <v>45.911949685534587</v>
      </c>
      <c r="U20" s="1">
        <f t="shared" si="10"/>
        <v>46.749084249084255</v>
      </c>
      <c r="V20" s="1">
        <f t="shared" si="10"/>
        <v>45.472756410256409</v>
      </c>
      <c r="W20" s="1">
        <f t="shared" si="10"/>
        <v>44.849785407725314</v>
      </c>
      <c r="X20" s="1">
        <f t="shared" si="10"/>
        <v>45.359477124183002</v>
      </c>
      <c r="Y20" s="1">
        <f t="shared" si="10"/>
        <v>45.679012345679013</v>
      </c>
      <c r="Z20" s="1">
        <f t="shared" si="10"/>
        <v>44.434731934731936</v>
      </c>
      <c r="AA20" s="1">
        <f t="shared" si="10"/>
        <v>45.016891891891895</v>
      </c>
      <c r="AB20" s="1"/>
      <c r="AC20" s="1"/>
      <c r="AD20" t="s">
        <v>33</v>
      </c>
    </row>
    <row r="21" spans="1:30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>
        <v>165</v>
      </c>
      <c r="X21" s="1">
        <v>195</v>
      </c>
      <c r="Y21" s="1">
        <v>223</v>
      </c>
      <c r="Z21" s="1">
        <v>227.5</v>
      </c>
      <c r="AA21" s="1">
        <v>612.1</v>
      </c>
      <c r="AC21" s="1"/>
      <c r="AD21" t="s">
        <v>15</v>
      </c>
    </row>
    <row r="22" spans="1:30" x14ac:dyDescent="0.2">
      <c r="W22" s="9"/>
      <c r="X22" s="9"/>
      <c r="Y22" s="9">
        <f t="shared" ref="Y22:AA22" si="11">Y4*0.1+Y10</f>
        <v>223</v>
      </c>
      <c r="Z22" s="9">
        <f t="shared" si="11"/>
        <v>227.5</v>
      </c>
      <c r="AA22" s="9">
        <f t="shared" si="11"/>
        <v>612.1</v>
      </c>
      <c r="AB22" s="9"/>
      <c r="AD22" s="7" t="s">
        <v>16</v>
      </c>
    </row>
    <row r="23" spans="1:30" x14ac:dyDescent="0.2">
      <c r="Y23" s="2">
        <f t="shared" ref="Y23:AA23" si="12">Y6/Y22*100</f>
        <v>66.367713004484301</v>
      </c>
      <c r="Z23" s="2">
        <f t="shared" si="12"/>
        <v>67.032967032967022</v>
      </c>
      <c r="AA23" s="2">
        <f t="shared" si="12"/>
        <v>26.123182486521813</v>
      </c>
      <c r="AB23" s="2"/>
      <c r="AD23" t="s">
        <v>31</v>
      </c>
    </row>
    <row r="26" spans="1:30" x14ac:dyDescent="0.2">
      <c r="W26" s="1"/>
      <c r="X26" s="1"/>
    </row>
    <row r="42" spans="1:29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s="3" customFormat="1" x14ac:dyDescent="0.2"/>
    <row r="44" spans="1:29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x14ac:dyDescent="0.2">
      <c r="A45" s="3"/>
    </row>
    <row r="46" spans="1:29" x14ac:dyDescent="0.2">
      <c r="A46" s="7"/>
    </row>
    <row r="58" spans="3:3" x14ac:dyDescent="0.2">
      <c r="C58" s="7"/>
    </row>
    <row r="79" spans="26:26" x14ac:dyDescent="0.2">
      <c r="Z79" s="7"/>
    </row>
    <row r="83" spans="1:31" s="6" customFormat="1" x14ac:dyDescent="0.2"/>
    <row r="84" spans="1:3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</row>
    <row r="85" spans="1:31" s="1" customFormat="1" x14ac:dyDescent="0.2">
      <c r="A85" s="8"/>
    </row>
    <row r="86" spans="1:31" x14ac:dyDescent="0.2">
      <c r="A86" s="7"/>
      <c r="AD86" s="7"/>
      <c r="AE86" s="7"/>
    </row>
    <row r="87" spans="1:31" x14ac:dyDescent="0.2">
      <c r="A87" s="7"/>
      <c r="AD87" s="7"/>
      <c r="AE87" s="7"/>
    </row>
    <row r="88" spans="1:31" x14ac:dyDescent="0.2">
      <c r="A88" s="7"/>
      <c r="AD88" s="7"/>
      <c r="AE88" s="7"/>
    </row>
    <row r="89" spans="1:31" x14ac:dyDescent="0.2">
      <c r="A89" s="7"/>
    </row>
    <row r="90" spans="1:31" x14ac:dyDescent="0.2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</row>
    <row r="91" spans="1:31" x14ac:dyDescent="0.2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</row>
    <row r="92" spans="1:31" x14ac:dyDescent="0.2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</row>
    <row r="93" spans="1:31" x14ac:dyDescent="0.2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</row>
    <row r="94" spans="1:31" x14ac:dyDescent="0.2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</row>
    <row r="95" spans="1:31" x14ac:dyDescent="0.2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</row>
    <row r="96" spans="1:31" x14ac:dyDescent="0.2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</row>
    <row r="97" spans="2:29" x14ac:dyDescent="0.2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</row>
    <row r="98" spans="2:29" x14ac:dyDescent="0.2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</row>
    <row r="99" spans="2:29" x14ac:dyDescent="0.2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</row>
    <row r="100" spans="2:29" x14ac:dyDescent="0.2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</row>
    <row r="101" spans="2:29" x14ac:dyDescent="0.2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</row>
    <row r="102" spans="2:29" x14ac:dyDescent="0.2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</row>
    <row r="103" spans="2:29" x14ac:dyDescent="0.2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</row>
    <row r="104" spans="2:29" x14ac:dyDescent="0.2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</row>
    <row r="105" spans="2:29" x14ac:dyDescent="0.2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</row>
    <row r="106" spans="2:29" x14ac:dyDescent="0.2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</row>
    <row r="107" spans="2:29" x14ac:dyDescent="0.2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</row>
    <row r="108" spans="2:29" x14ac:dyDescent="0.2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</row>
    <row r="109" spans="2:29" x14ac:dyDescent="0.2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</row>
    <row r="110" spans="2:29" x14ac:dyDescent="0.2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</row>
    <row r="111" spans="2:29" x14ac:dyDescent="0.2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</row>
    <row r="112" spans="2:29" x14ac:dyDescent="0.2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</row>
    <row r="113" spans="2:29" x14ac:dyDescent="0.2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</row>
    <row r="114" spans="2:29" x14ac:dyDescent="0.2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</row>
    <row r="115" spans="2:29" x14ac:dyDescent="0.2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</row>
    <row r="116" spans="2:29" x14ac:dyDescent="0.2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</row>
    <row r="117" spans="2:29" x14ac:dyDescent="0.2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</row>
    <row r="118" spans="2:29" x14ac:dyDescent="0.2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</row>
    <row r="119" spans="2:29" x14ac:dyDescent="0.2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</row>
    <row r="120" spans="2:29" x14ac:dyDescent="0.2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</row>
    <row r="121" spans="2:29" x14ac:dyDescent="0.2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</row>
    <row r="122" spans="2:29" x14ac:dyDescent="0.2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</row>
    <row r="123" spans="2:29" x14ac:dyDescent="0.2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</row>
    <row r="124" spans="2:29" x14ac:dyDescent="0.2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</row>
    <row r="125" spans="2:29" x14ac:dyDescent="0.2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</row>
    <row r="126" spans="2:29" x14ac:dyDescent="0.2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</row>
    <row r="127" spans="2:29" x14ac:dyDescent="0.2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</row>
    <row r="128" spans="2:29" x14ac:dyDescent="0.2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="6" customFormat="1" x14ac:dyDescent="0.2"/>
    <row r="130" s="6" customFormat="1" x14ac:dyDescent="0.2"/>
    <row r="131" s="6" customFormat="1" x14ac:dyDescent="0.2"/>
  </sheetData>
  <phoneticPr fontId="1" type="noConversion"/>
  <pageMargins left="0.75" right="0.75" top="1" bottom="1" header="0.5" footer="0.5"/>
  <pageSetup orientation="portrait" horizontalDpi="4294967293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WINLAB, Rutgers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frenkiel</dc:creator>
  <cp:lastModifiedBy>frenkiel@winlab.rutgers.edu</cp:lastModifiedBy>
  <cp:lastPrinted>2008-12-06T22:59:01Z</cp:lastPrinted>
  <dcterms:created xsi:type="dcterms:W3CDTF">2008-11-29T21:52:45Z</dcterms:created>
  <dcterms:modified xsi:type="dcterms:W3CDTF">2022-01-28T16:28:37Z</dcterms:modified>
</cp:coreProperties>
</file>